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2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<sst xmlns="http://schemas.openxmlformats.org/spreadsheetml/2006/main" count="291" uniqueCount="150">
  <si>
    <t xml:space="preserve"> </t>
  </si>
  <si>
    <t>Форма R414</t>
  </si>
  <si>
    <t xml:space="preserve">СПРАВКА </t>
  </si>
  <si>
    <t>О СТОИМОСТИ АКТИВОВ</t>
  </si>
  <si>
    <t>ИНТЕРВАЛЬНОГО ПАЕВОГО ИНВЕСТИЦИОННОГО ФОНДА</t>
  </si>
  <si>
    <t>на 29 Января 2016 г.</t>
  </si>
  <si>
    <t xml:space="preserve">Интервальный паевой инвестиционный фонд смешанных инвестиций «Энергия-инвест» </t>
  </si>
  <si>
    <t>под управлением ООО «Управляющая компания «Энергия-инвест»</t>
  </si>
  <si>
    <t>(полное наименование паевого инвестиционного фонда)</t>
  </si>
  <si>
    <t>Правила зарегистрированы 16.03.2010, № 0044-52842352-8.</t>
  </si>
  <si>
    <t>Лицензия УК выдана 25.03.02, № 21-000-1-00061.</t>
  </si>
  <si>
    <t>Вид активов</t>
  </si>
  <si>
    <t>Код стр.</t>
  </si>
  <si>
    <t>Сумма денежных средств или стоимость иного имущества (тыс. руб)</t>
  </si>
  <si>
    <t>Доля от общей стоимости активов (процентов)</t>
  </si>
  <si>
    <t>Доля от общего количества размещенных (выданных) ценных бумаг (проценты)</t>
  </si>
  <si>
    <t>Дата погашения ЦБ</t>
  </si>
  <si>
    <t>Денежные средства на банковских счетах, всего</t>
  </si>
  <si>
    <t>100</t>
  </si>
  <si>
    <t>x</t>
  </si>
  <si>
    <t>в том числе</t>
  </si>
  <si>
    <t xml:space="preserve"> - в рублях </t>
  </si>
  <si>
    <t>110</t>
  </si>
  <si>
    <t>Нов.фил. ОАО"Банк Москвы"</t>
  </si>
  <si>
    <t xml:space="preserve"> - в иностранной валюте</t>
  </si>
  <si>
    <t>120</t>
  </si>
  <si>
    <t>Денежные средства в банковских вкладах, всего</t>
  </si>
  <si>
    <t>200</t>
  </si>
  <si>
    <t>210</t>
  </si>
  <si>
    <t>220</t>
  </si>
  <si>
    <t>Ценные бумаги, имеющие признаваемую котировку, всего</t>
  </si>
  <si>
    <t>300</t>
  </si>
  <si>
    <t>ценные бумаги российских эмитентов, включенные в котировальные списки организаторов торговли на рынке ценных бумаг:</t>
  </si>
  <si>
    <t>310</t>
  </si>
  <si>
    <t>включая</t>
  </si>
  <si>
    <t xml:space="preserve"> - государственные ценные бумаги Российской Федерации</t>
  </si>
  <si>
    <t>311</t>
  </si>
  <si>
    <t xml:space="preserve"> - государственные ценные бумаги субъектов Российской Федерации</t>
  </si>
  <si>
    <t>312</t>
  </si>
  <si>
    <t>Обл. Калужской области, RU34005KLG0</t>
  </si>
  <si>
    <t>19.05.2016</t>
  </si>
  <si>
    <t>Обл. Волгоградской обл. RU34005VLO0</t>
  </si>
  <si>
    <t>04.05.2016</t>
  </si>
  <si>
    <t xml:space="preserve"> - муниципальные ценные бумаги</t>
  </si>
  <si>
    <t>313</t>
  </si>
  <si>
    <t xml:space="preserve"> - облигации российских хозяйственных обществ</t>
  </si>
  <si>
    <t>314</t>
  </si>
  <si>
    <t>Обл. ОАО "Россельхозбанк", 10 в., 41003349B</t>
  </si>
  <si>
    <t>Обл. ПАО "ГМК "Норильский никель", БО-01, 4B02-01-40155-F</t>
  </si>
  <si>
    <t>25.02.2016</t>
  </si>
  <si>
    <t>Обл. ВТБ 6 в. 40501000В</t>
  </si>
  <si>
    <t>Обл. ПАО "МОЭСК", БО-03, 4B02-03-65116-D</t>
  </si>
  <si>
    <t>Обл. ООО "ЕвразХолдинг Финанс", 5с, 4-05-36383-R</t>
  </si>
  <si>
    <t>Обл. ПАО "Фед.гидрогенер.компания - РусГидро", 1в, 4-01-55038-E</t>
  </si>
  <si>
    <t>Обл. ВТБ, БО-43, 4B024301000B</t>
  </si>
  <si>
    <t>Обл. ООО "ЕвразХолдинг Финанс", 7с, 4-07-36383-R</t>
  </si>
  <si>
    <t>Обл. ПАО "ГМК "Норильский никель", БО-02, 4B02-02-40155-F</t>
  </si>
  <si>
    <t>Обл. ПАО "ГМК "Норильский никель", БО-04, 4B02-04-40155-F</t>
  </si>
  <si>
    <t xml:space="preserve"> - обыкновенные акции открытых акционерных обществ, за исключением акций акционерных инвестиционных фондов</t>
  </si>
  <si>
    <t>315</t>
  </si>
  <si>
    <t xml:space="preserve"> - обыкновенные  акции акционерных инвестиционных фондов</t>
  </si>
  <si>
    <t>316</t>
  </si>
  <si>
    <t xml:space="preserve"> - привилегированные акции открытых акционерных обществ</t>
  </si>
  <si>
    <t>317</t>
  </si>
  <si>
    <t xml:space="preserve"> - инвестиционные паи паевых инвестиционных фондов</t>
  </si>
  <si>
    <t>318</t>
  </si>
  <si>
    <t>ценные бумаги российских эмитентов, не включенные в котировальные списки организаторов торговли на рынке ценных бумаг:</t>
  </si>
  <si>
    <t>320</t>
  </si>
  <si>
    <t>321</t>
  </si>
  <si>
    <t>322</t>
  </si>
  <si>
    <t>Обл. Вологодской обл. RU34002VLG0</t>
  </si>
  <si>
    <t>14.12.2016</t>
  </si>
  <si>
    <t>323</t>
  </si>
  <si>
    <t>324</t>
  </si>
  <si>
    <t>Обл. ПАО "Газпром нефть", 4-08-00146-A</t>
  </si>
  <si>
    <t>Обл. ПАО "Мосэнерго", 3в (2с.), 4-03-00085-A</t>
  </si>
  <si>
    <t>325</t>
  </si>
  <si>
    <t>326</t>
  </si>
  <si>
    <t>327</t>
  </si>
  <si>
    <t xml:space="preserve"> - обыкновенные акции закрытых акционерных обществ</t>
  </si>
  <si>
    <t>328</t>
  </si>
  <si>
    <t>329</t>
  </si>
  <si>
    <t>Ценные бумаги россиских эмитентов, не имеющие признаваемую котировку, всего</t>
  </si>
  <si>
    <t>400</t>
  </si>
  <si>
    <t>в том числе:</t>
  </si>
  <si>
    <t>410</t>
  </si>
  <si>
    <t>420</t>
  </si>
  <si>
    <t>Обл. Костромской обл. RU34006KOS0</t>
  </si>
  <si>
    <t>17.11.2016</t>
  </si>
  <si>
    <t>430</t>
  </si>
  <si>
    <t>440</t>
  </si>
  <si>
    <t>Обл. ОАО "Ростелеком", 19с., 4-66-00124-A</t>
  </si>
  <si>
    <t>06.03.2018</t>
  </si>
  <si>
    <t>450</t>
  </si>
  <si>
    <t>ПАО "Центрэнергохолдинг" АО, 1-01-55412-E</t>
  </si>
  <si>
    <t>х</t>
  </si>
  <si>
    <t>ОАО "Интергенерация" АО, 1-01-55390-E</t>
  </si>
  <si>
    <t>ОАО "Сибэнергохолдинг" АО, 1-01-55408-E</t>
  </si>
  <si>
    <t xml:space="preserve"> - обыкновенные акции акционерных инвестиционных фондов </t>
  </si>
  <si>
    <t>460</t>
  </si>
  <si>
    <t>470</t>
  </si>
  <si>
    <t>ПАО "Центрэнергохолдинг" АП, 2-01-55412-E</t>
  </si>
  <si>
    <t>ОАО "Интергенерация" АП, 2-01-55390-E</t>
  </si>
  <si>
    <t>ОАО "Сибэнергохолдинг" АП, 2-01-55408-E</t>
  </si>
  <si>
    <t>480</t>
  </si>
  <si>
    <t>490</t>
  </si>
  <si>
    <t xml:space="preserve"> - векселя</t>
  </si>
  <si>
    <t>491</t>
  </si>
  <si>
    <t>Ценные бумаги иностранных эмитентов, всего</t>
  </si>
  <si>
    <t>500</t>
  </si>
  <si>
    <t xml:space="preserve"> - ценные бумаги иностранных государств</t>
  </si>
  <si>
    <t>510</t>
  </si>
  <si>
    <t xml:space="preserve"> - ценные бумаги международных финансовых организаций</t>
  </si>
  <si>
    <t>520</t>
  </si>
  <si>
    <t xml:space="preserve"> - облигации иностранных коммерческих организаций</t>
  </si>
  <si>
    <t>530</t>
  </si>
  <si>
    <t xml:space="preserve"> - акции иностранных акционерных обществ</t>
  </si>
  <si>
    <t>540</t>
  </si>
  <si>
    <t>Доли в уставных капиталах российских обществ с ограниченной ответственностью</t>
  </si>
  <si>
    <t>600</t>
  </si>
  <si>
    <t>Недвижимое имущество</t>
  </si>
  <si>
    <t>700</t>
  </si>
  <si>
    <t>Имущественные права на недвижимое имущество</t>
  </si>
  <si>
    <t>800</t>
  </si>
  <si>
    <t>Строящиеся и реконструируемые объекты недвижимого имущества</t>
  </si>
  <si>
    <t>900</t>
  </si>
  <si>
    <t>Проектно-сметная документация</t>
  </si>
  <si>
    <t>1000</t>
  </si>
  <si>
    <t>Иные доходные вложения в материальные ценности</t>
  </si>
  <si>
    <t>1100</t>
  </si>
  <si>
    <t>Дебиторская задолженность, в том числе:</t>
  </si>
  <si>
    <t>1200</t>
  </si>
  <si>
    <t xml:space="preserve"> - средства, переданные профессиональным участникам рынка ценных бумаг</t>
  </si>
  <si>
    <t>1210</t>
  </si>
  <si>
    <t>Атон</t>
  </si>
  <si>
    <t>ВТБ</t>
  </si>
  <si>
    <t xml:space="preserve"> - дебиторская задолженность по сделкам купли-продажи имущества</t>
  </si>
  <si>
    <t>1220</t>
  </si>
  <si>
    <t xml:space="preserve"> - дебиторская задолженность по процентному (купонному) доходу по банковским вкладам и ценным бумагам</t>
  </si>
  <si>
    <t>1230</t>
  </si>
  <si>
    <t xml:space="preserve"> - прочая дебиторская задолженность</t>
  </si>
  <si>
    <t>1240</t>
  </si>
  <si>
    <t>ИТОГО АКТИВОВ (строки 100+200+300+400+500+600+700+800+900+1000+1100+1200)</t>
  </si>
  <si>
    <t>1300</t>
  </si>
  <si>
    <t>Директор Управляющей компании                                                                     _____</t>
  </si>
  <si>
    <t>_________________________</t>
  </si>
  <si>
    <t>Полуэктов М.Л.</t>
  </si>
  <si>
    <t>Уполномоченное должностное лицо,</t>
  </si>
  <si>
    <t>ответственное за ведение бух.учета Фонда                                                         _____</t>
  </si>
  <si>
    <t>Князькова Т.В.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</si>
</sst>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&quot; %&quot;"/>
  </numFmts>
  <fonts count="5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4" fontId="2" fillId="0" borderId="1" xfId="0" applyFont="1" applyBorder="1" applyAlignment="1">
      <alignment horizontal="right"/>
    </xf>
    <xf numFmtId="2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4" fontId="3" fillId="0" borderId="1" xfId="0" applyFont="1" applyBorder="1" applyAlignment="1">
      <alignment horizontal="right"/>
    </xf>
    <xf numFmtId="2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4" fontId="1" fillId="0" borderId="1" xfId="0" applyFont="1" applyBorder="1" applyAlignment="1">
      <alignment horizontal="right"/>
    </xf>
    <xf numFmtId="2" fontId="1" fillId="0" borderId="1" xfId="0" applyFont="1" applyBorder="1" applyAlignment="1">
      <alignment horizontal="right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4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64" fontId="1" fillId="0" borderId="1" xfId="0" applyFont="1" applyBorder="1" applyAlignment="1">
      <alignment horizontal="right"/>
    </xf>
    <xf numFmtId="165" fontId="2" fillId="0" borderId="1" xfId="0" applyFont="1" applyBorder="1" applyAlignment="1">
      <alignment horizontal="right"/>
    </xf>
    <xf numFmtId="4" fontId="1" fillId="0" borderId="0" xfId="0" applyNumberFormat="1" applyFont="1" applyAlignment="1">
      <alignment/>
    </xf>
    <xf numFmtId="14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8"/>
  <sheetViews>
    <sheetView tabSelected="1" workbookViewId="0" topLeftCell="A1">
      <selection activeCell="F72" sqref="F72"/>
    </sheetView>
  </sheetViews>
  <sheetFormatPr defaultColWidth="9.33203125" defaultRowHeight="11.25"/>
  <cols>
    <col min="1" max="1" width="59.83203125" style="1" customWidth="1"/>
    <col min="2" max="2" width="10.5" style="1" customWidth="1"/>
    <col min="3" max="3" width="18.16015625" style="1" customWidth="1"/>
    <col min="4" max="4" width="14.83203125" style="1" customWidth="1"/>
    <col min="5" max="5" width="17.5" style="1" customWidth="1"/>
    <col min="6" max="6" width="13" style="1" customWidth="1"/>
    <col min="7" max="16384" width="10.5" style="1" customWidth="1"/>
  </cols>
  <sheetData>
    <row r="1" spans="1:3" s="2" customFormat="1" ht="12.75">
      <c r="A1" s="2" t="s">
        <v>0</v>
      </c>
      <c r="C1" s="2" t="s">
        <v>1</v>
      </c>
    </row>
    <row r="2" spans="1:5" s="2" customFormat="1" ht="12.75">
      <c r="A2" s="30" t="s">
        <v>2</v>
      </c>
      <c r="B2" s="30"/>
      <c r="C2" s="30"/>
      <c r="D2" s="30"/>
      <c r="E2" s="30"/>
    </row>
    <row r="3" spans="1:5" s="3" customFormat="1" ht="12.75">
      <c r="A3" s="30" t="s">
        <v>3</v>
      </c>
      <c r="B3" s="30"/>
      <c r="C3" s="30"/>
      <c r="D3" s="30"/>
      <c r="E3" s="30"/>
    </row>
    <row r="4" spans="1:5" s="3" customFormat="1" ht="12.75">
      <c r="A4" s="30" t="s">
        <v>4</v>
      </c>
      <c r="B4" s="30"/>
      <c r="C4" s="30"/>
      <c r="D4" s="30"/>
      <c r="E4" s="30"/>
    </row>
    <row r="5" spans="1:5" s="3" customFormat="1" ht="12.75">
      <c r="A5" s="30" t="s">
        <v>5</v>
      </c>
      <c r="B5" s="30"/>
      <c r="C5" s="30"/>
      <c r="D5" s="30"/>
      <c r="E5" s="30"/>
    </row>
    <row r="6" s="2" customFormat="1" ht="12.75"/>
    <row r="7" s="2" customFormat="1" ht="12.75">
      <c r="A7" s="2" t="s">
        <v>6</v>
      </c>
    </row>
    <row r="8" spans="1:3" s="2" customFormat="1" ht="12.75">
      <c r="A8" s="29" t="s">
        <v>7</v>
      </c>
      <c r="B8" s="29"/>
      <c r="C8" s="29"/>
    </row>
    <row r="9" spans="1:3" s="2" customFormat="1" ht="12.75">
      <c r="A9" s="29" t="s">
        <v>8</v>
      </c>
      <c r="B9" s="29"/>
      <c r="C9" s="29"/>
    </row>
    <row r="10" s="2" customFormat="1" ht="12.75"/>
    <row r="11" ht="12.75">
      <c r="A11" s="2" t="s">
        <v>9</v>
      </c>
    </row>
    <row r="12" ht="12.75">
      <c r="A12" s="4" t="s">
        <v>10</v>
      </c>
    </row>
    <row r="13" spans="1:6" ht="92.25">
      <c r="A13" s="5" t="s">
        <v>11</v>
      </c>
      <c r="B13" s="5" t="s">
        <v>12</v>
      </c>
      <c r="C13" s="6" t="s">
        <v>13</v>
      </c>
      <c r="D13" s="6" t="s">
        <v>14</v>
      </c>
      <c r="E13" s="6" t="s">
        <v>15</v>
      </c>
      <c r="F13" s="6" t="s">
        <v>16</v>
      </c>
    </row>
    <row r="14" spans="1:6" ht="12.75">
      <c r="A14" s="7" t="s">
        <v>17</v>
      </c>
      <c r="B14" s="8" t="s">
        <v>18</v>
      </c>
      <c r="C14" s="9">
        <v>1108.99</v>
      </c>
      <c r="D14" s="10">
        <f>C14*100/$C$100</f>
        <v>0.2869810357909206</v>
      </c>
      <c r="E14" s="11" t="s">
        <v>19</v>
      </c>
      <c r="F14" s="11" t="s">
        <v>19</v>
      </c>
    </row>
    <row r="15" spans="1:6" ht="12.75">
      <c r="A15" s="5" t="s">
        <v>20</v>
      </c>
      <c r="B15" s="12"/>
      <c r="C15" s="13"/>
      <c r="D15" s="13"/>
      <c r="E15" s="13"/>
      <c r="F15" s="13"/>
    </row>
    <row r="16" spans="1:6" ht="12.75">
      <c r="A16" s="14" t="s">
        <v>21</v>
      </c>
      <c r="B16" s="15" t="s">
        <v>22</v>
      </c>
      <c r="C16" s="16">
        <v>1108.99</v>
      </c>
      <c r="D16" s="16">
        <f>C16*100/$C$100</f>
        <v>0.2869810357909206</v>
      </c>
      <c r="E16" s="18" t="s">
        <v>19</v>
      </c>
      <c r="F16" s="18" t="s">
        <v>19</v>
      </c>
    </row>
    <row r="17" spans="1:6" ht="12.75">
      <c r="A17" s="5" t="s">
        <v>23</v>
      </c>
      <c r="B17" s="12"/>
      <c r="C17" s="19">
        <v>1108.99</v>
      </c>
      <c r="D17" s="19">
        <f>C17*100/$C$100</f>
        <v>0.2869810357909206</v>
      </c>
      <c r="E17" s="18" t="s">
        <v>19</v>
      </c>
      <c r="F17" s="18" t="s">
        <v>19</v>
      </c>
    </row>
    <row r="18" spans="1:6" ht="12.75">
      <c r="A18" s="14" t="s">
        <v>24</v>
      </c>
      <c r="B18" s="15" t="s">
        <v>25</v>
      </c>
      <c r="C18" s="20">
        <v>0</v>
      </c>
      <c r="D18" s="20">
        <f>C18*100/$C$100</f>
        <v>0</v>
      </c>
      <c r="E18" s="18" t="s">
        <v>19</v>
      </c>
      <c r="F18" s="18" t="s">
        <v>19</v>
      </c>
    </row>
    <row r="19" spans="1:6" ht="12.75">
      <c r="A19" s="7" t="s">
        <v>26</v>
      </c>
      <c r="B19" s="8" t="s">
        <v>27</v>
      </c>
      <c r="C19" s="10">
        <v>0</v>
      </c>
      <c r="D19" s="10">
        <f>C19*100/$C$100</f>
        <v>0</v>
      </c>
      <c r="E19" s="11" t="s">
        <v>19</v>
      </c>
      <c r="F19" s="11" t="s">
        <v>19</v>
      </c>
    </row>
    <row r="20" spans="1:6" ht="12.75">
      <c r="A20" s="5" t="s">
        <v>20</v>
      </c>
      <c r="B20" s="12"/>
      <c r="C20" s="13"/>
      <c r="D20" s="10"/>
      <c r="E20" s="13"/>
      <c r="F20" s="13"/>
    </row>
    <row r="21" spans="1:6" ht="12.75">
      <c r="A21" s="14" t="s">
        <v>21</v>
      </c>
      <c r="B21" s="15" t="s">
        <v>28</v>
      </c>
      <c r="C21" s="17">
        <v>0</v>
      </c>
      <c r="D21" s="17">
        <v>0</v>
      </c>
      <c r="E21" s="18" t="s">
        <v>19</v>
      </c>
      <c r="F21" s="18" t="s">
        <v>19</v>
      </c>
    </row>
    <row r="22" spans="1:6" ht="12.75">
      <c r="A22" s="14" t="s">
        <v>24</v>
      </c>
      <c r="B22" s="15" t="s">
        <v>29</v>
      </c>
      <c r="C22" s="17">
        <v>0</v>
      </c>
      <c r="D22" s="17">
        <v>0</v>
      </c>
      <c r="E22" s="18" t="s">
        <v>19</v>
      </c>
      <c r="F22" s="18" t="s">
        <v>19</v>
      </c>
    </row>
    <row r="23" spans="1:6" ht="26.25">
      <c r="A23" s="7" t="s">
        <v>30</v>
      </c>
      <c r="B23" s="8" t="s">
        <v>31</v>
      </c>
      <c r="C23" s="9">
        <v>0</v>
      </c>
      <c r="D23" s="10">
        <f>C23*100/$C$100</f>
        <v>0</v>
      </c>
      <c r="E23" s="11" t="s">
        <v>19</v>
      </c>
      <c r="F23" s="11" t="s">
        <v>19</v>
      </c>
    </row>
    <row r="24" spans="1:6" ht="12.75">
      <c r="A24" s="5" t="s">
        <v>20</v>
      </c>
      <c r="B24" s="12"/>
      <c r="C24" s="13"/>
      <c r="D24" s="10"/>
      <c r="E24" s="13"/>
      <c r="F24" s="13"/>
    </row>
    <row r="25" spans="1:6" ht="41.25">
      <c r="A25" s="21" t="s">
        <v>32</v>
      </c>
      <c r="B25" s="22" t="s">
        <v>33</v>
      </c>
      <c r="C25" s="23">
        <v>0</v>
      </c>
      <c r="D25" s="10">
        <f>C25*100/$C$100</f>
        <v>0</v>
      </c>
      <c r="E25" s="24" t="s">
        <v>19</v>
      </c>
      <c r="F25" s="24" t="s">
        <v>19</v>
      </c>
    </row>
    <row r="26" spans="1:6" ht="12.75">
      <c r="A26" s="5" t="s">
        <v>34</v>
      </c>
      <c r="B26" s="12"/>
      <c r="C26" s="13"/>
      <c r="D26" s="10"/>
      <c r="E26" s="13"/>
      <c r="F26" s="13"/>
    </row>
    <row r="27" spans="1:6" ht="26.25">
      <c r="A27" s="14" t="s">
        <v>35</v>
      </c>
      <c r="B27" s="15" t="s">
        <v>36</v>
      </c>
      <c r="C27" s="17">
        <v>0</v>
      </c>
      <c r="D27" s="17">
        <f aca="true" t="shared" si="0" ref="D27:D35">C27*100/$C$100</f>
        <v>0</v>
      </c>
      <c r="E27" s="18" t="s">
        <v>19</v>
      </c>
      <c r="F27" s="18" t="s">
        <v>19</v>
      </c>
    </row>
    <row r="28" spans="1:6" ht="26.25">
      <c r="A28" s="14" t="s">
        <v>37</v>
      </c>
      <c r="B28" s="15" t="s">
        <v>38</v>
      </c>
      <c r="C28" s="16">
        <v>0</v>
      </c>
      <c r="D28" s="16">
        <f t="shared" si="0"/>
        <v>0</v>
      </c>
      <c r="E28" s="18" t="s">
        <v>19</v>
      </c>
      <c r="F28" s="18" t="s">
        <v>19</v>
      </c>
    </row>
    <row r="29" spans="1:6" ht="12.75">
      <c r="A29" s="14" t="s">
        <v>43</v>
      </c>
      <c r="B29" s="15" t="s">
        <v>44</v>
      </c>
      <c r="C29" s="17">
        <v>0</v>
      </c>
      <c r="D29" s="17">
        <f t="shared" si="0"/>
        <v>0</v>
      </c>
      <c r="E29" s="18" t="s">
        <v>19</v>
      </c>
      <c r="F29" s="18" t="s">
        <v>19</v>
      </c>
    </row>
    <row r="30" spans="1:6" ht="12.75">
      <c r="A30" s="14" t="s">
        <v>45</v>
      </c>
      <c r="B30" s="15" t="s">
        <v>46</v>
      </c>
      <c r="C30" s="16">
        <v>0</v>
      </c>
      <c r="D30" s="16">
        <f t="shared" si="0"/>
        <v>0</v>
      </c>
      <c r="E30" s="18" t="s">
        <v>19</v>
      </c>
      <c r="F30" s="18" t="s">
        <v>19</v>
      </c>
    </row>
    <row r="31" spans="1:6" ht="39">
      <c r="A31" s="14" t="s">
        <v>58</v>
      </c>
      <c r="B31" s="15" t="s">
        <v>59</v>
      </c>
      <c r="C31" s="17">
        <v>0</v>
      </c>
      <c r="D31" s="17">
        <f t="shared" si="0"/>
        <v>0</v>
      </c>
      <c r="E31" s="18" t="s">
        <v>19</v>
      </c>
      <c r="F31" s="18" t="s">
        <v>19</v>
      </c>
    </row>
    <row r="32" spans="1:6" ht="26.25">
      <c r="A32" s="14" t="s">
        <v>60</v>
      </c>
      <c r="B32" s="15" t="s">
        <v>61</v>
      </c>
      <c r="C32" s="17">
        <v>0</v>
      </c>
      <c r="D32" s="17">
        <f t="shared" si="0"/>
        <v>0</v>
      </c>
      <c r="E32" s="18" t="s">
        <v>19</v>
      </c>
      <c r="F32" s="18" t="s">
        <v>19</v>
      </c>
    </row>
    <row r="33" spans="1:6" ht="26.25">
      <c r="A33" s="14" t="s">
        <v>62</v>
      </c>
      <c r="B33" s="15" t="s">
        <v>63</v>
      </c>
      <c r="C33" s="17">
        <v>0</v>
      </c>
      <c r="D33" s="17">
        <f t="shared" si="0"/>
        <v>0</v>
      </c>
      <c r="E33" s="18" t="s">
        <v>19</v>
      </c>
      <c r="F33" s="18" t="s">
        <v>19</v>
      </c>
    </row>
    <row r="34" spans="1:6" ht="26.25">
      <c r="A34" s="14" t="s">
        <v>64</v>
      </c>
      <c r="B34" s="15" t="s">
        <v>65</v>
      </c>
      <c r="C34" s="17">
        <v>0</v>
      </c>
      <c r="D34" s="17">
        <f t="shared" si="0"/>
        <v>0</v>
      </c>
      <c r="E34" s="18" t="s">
        <v>19</v>
      </c>
      <c r="F34" s="18" t="s">
        <v>19</v>
      </c>
    </row>
    <row r="35" spans="1:6" ht="41.25">
      <c r="A35" s="21" t="s">
        <v>66</v>
      </c>
      <c r="B35" s="22" t="s">
        <v>67</v>
      </c>
      <c r="C35" s="23">
        <v>0</v>
      </c>
      <c r="D35" s="23">
        <f t="shared" si="0"/>
        <v>0</v>
      </c>
      <c r="E35" s="24" t="s">
        <v>19</v>
      </c>
      <c r="F35" s="24" t="s">
        <v>19</v>
      </c>
    </row>
    <row r="36" spans="1:6" ht="12.75">
      <c r="A36" s="14" t="s">
        <v>34</v>
      </c>
      <c r="B36" s="15"/>
      <c r="C36" s="18"/>
      <c r="D36" s="10"/>
      <c r="E36" s="18"/>
      <c r="F36" s="18"/>
    </row>
    <row r="37" spans="1:6" ht="26.25">
      <c r="A37" s="14" t="s">
        <v>35</v>
      </c>
      <c r="B37" s="15" t="s">
        <v>68</v>
      </c>
      <c r="C37" s="17">
        <v>0</v>
      </c>
      <c r="D37" s="17">
        <f aca="true" t="shared" si="1" ref="D37:D46">C37*100/$C$100</f>
        <v>0</v>
      </c>
      <c r="E37" s="18" t="s">
        <v>19</v>
      </c>
      <c r="F37" s="18" t="s">
        <v>19</v>
      </c>
    </row>
    <row r="38" spans="1:6" ht="26.25">
      <c r="A38" s="14" t="s">
        <v>37</v>
      </c>
      <c r="B38" s="15" t="s">
        <v>69</v>
      </c>
      <c r="C38" s="16">
        <v>0</v>
      </c>
      <c r="D38" s="16">
        <f t="shared" si="1"/>
        <v>0</v>
      </c>
      <c r="E38" s="18" t="s">
        <v>19</v>
      </c>
      <c r="F38" s="18" t="s">
        <v>19</v>
      </c>
    </row>
    <row r="39" spans="1:6" ht="12.75">
      <c r="A39" s="14" t="s">
        <v>43</v>
      </c>
      <c r="B39" s="15" t="s">
        <v>72</v>
      </c>
      <c r="C39" s="17">
        <v>0</v>
      </c>
      <c r="D39" s="17">
        <f t="shared" si="1"/>
        <v>0</v>
      </c>
      <c r="E39" s="18" t="s">
        <v>19</v>
      </c>
      <c r="F39" s="18" t="s">
        <v>19</v>
      </c>
    </row>
    <row r="40" spans="1:6" ht="12.75">
      <c r="A40" s="14" t="s">
        <v>45</v>
      </c>
      <c r="B40" s="15" t="s">
        <v>73</v>
      </c>
      <c r="C40" s="16">
        <v>0</v>
      </c>
      <c r="D40" s="16">
        <f t="shared" si="1"/>
        <v>0</v>
      </c>
      <c r="E40" s="18" t="s">
        <v>19</v>
      </c>
      <c r="F40" s="18" t="s">
        <v>19</v>
      </c>
    </row>
    <row r="41" spans="1:6" ht="39">
      <c r="A41" s="14" t="s">
        <v>58</v>
      </c>
      <c r="B41" s="15" t="s">
        <v>76</v>
      </c>
      <c r="C41" s="17">
        <v>0</v>
      </c>
      <c r="D41" s="17">
        <f t="shared" si="1"/>
        <v>0</v>
      </c>
      <c r="E41" s="18" t="s">
        <v>19</v>
      </c>
      <c r="F41" s="18" t="s">
        <v>19</v>
      </c>
    </row>
    <row r="42" spans="1:6" ht="26.25">
      <c r="A42" s="14" t="s">
        <v>60</v>
      </c>
      <c r="B42" s="15" t="s">
        <v>77</v>
      </c>
      <c r="C42" s="17">
        <v>0</v>
      </c>
      <c r="D42" s="17">
        <f t="shared" si="1"/>
        <v>0</v>
      </c>
      <c r="E42" s="18" t="s">
        <v>19</v>
      </c>
      <c r="F42" s="18" t="s">
        <v>19</v>
      </c>
    </row>
    <row r="43" spans="1:6" ht="26.25">
      <c r="A43" s="14" t="s">
        <v>62</v>
      </c>
      <c r="B43" s="15" t="s">
        <v>78</v>
      </c>
      <c r="C43" s="17">
        <v>0</v>
      </c>
      <c r="D43" s="17">
        <f t="shared" si="1"/>
        <v>0</v>
      </c>
      <c r="E43" s="18" t="s">
        <v>19</v>
      </c>
      <c r="F43" s="18" t="s">
        <v>19</v>
      </c>
    </row>
    <row r="44" spans="1:6" ht="26.25">
      <c r="A44" s="14" t="s">
        <v>79</v>
      </c>
      <c r="B44" s="15" t="s">
        <v>80</v>
      </c>
      <c r="C44" s="17">
        <v>0</v>
      </c>
      <c r="D44" s="17">
        <f t="shared" si="1"/>
        <v>0</v>
      </c>
      <c r="E44" s="18" t="s">
        <v>19</v>
      </c>
      <c r="F44" s="18" t="s">
        <v>19</v>
      </c>
    </row>
    <row r="45" spans="1:6" ht="26.25">
      <c r="A45" s="14" t="s">
        <v>64</v>
      </c>
      <c r="B45" s="15" t="s">
        <v>81</v>
      </c>
      <c r="C45" s="17">
        <v>0</v>
      </c>
      <c r="D45" s="17">
        <f t="shared" si="1"/>
        <v>0</v>
      </c>
      <c r="E45" s="18" t="s">
        <v>19</v>
      </c>
      <c r="F45" s="18" t="s">
        <v>19</v>
      </c>
    </row>
    <row r="46" spans="1:6" ht="26.25">
      <c r="A46" s="7" t="s">
        <v>82</v>
      </c>
      <c r="B46" s="8" t="s">
        <v>83</v>
      </c>
      <c r="C46" s="9">
        <f>C48+C49+C54+C55+C69+C74+C23</f>
        <v>381584.2700000001</v>
      </c>
      <c r="D46" s="10">
        <f t="shared" si="1"/>
        <v>98.74520874500432</v>
      </c>
      <c r="E46" s="11" t="s">
        <v>19</v>
      </c>
      <c r="F46" s="11" t="s">
        <v>19</v>
      </c>
    </row>
    <row r="47" spans="1:6" ht="12.75">
      <c r="A47" s="5" t="s">
        <v>84</v>
      </c>
      <c r="B47" s="12"/>
      <c r="C47" s="13"/>
      <c r="D47" s="10"/>
      <c r="E47" s="13"/>
      <c r="F47" s="13"/>
    </row>
    <row r="48" spans="1:6" ht="26.25">
      <c r="A48" s="14" t="s">
        <v>35</v>
      </c>
      <c r="B48" s="15" t="s">
        <v>85</v>
      </c>
      <c r="C48" s="17">
        <v>0</v>
      </c>
      <c r="D48" s="17">
        <f>C48*100/$C$100</f>
        <v>0</v>
      </c>
      <c r="E48" s="18" t="s">
        <v>19</v>
      </c>
      <c r="F48" s="18" t="s">
        <v>19</v>
      </c>
    </row>
    <row r="49" spans="1:6" ht="26.25">
      <c r="A49" s="14" t="s">
        <v>37</v>
      </c>
      <c r="B49" s="15" t="s">
        <v>86</v>
      </c>
      <c r="C49" s="16">
        <f>SUM(C50:C53)</f>
        <v>55027.63</v>
      </c>
      <c r="D49" s="16">
        <f>C49*100/$C$100</f>
        <v>14.239881562971295</v>
      </c>
      <c r="E49" s="18" t="s">
        <v>19</v>
      </c>
      <c r="F49" s="18" t="s">
        <v>19</v>
      </c>
    </row>
    <row r="50" spans="1:6" ht="13.5" customHeight="1">
      <c r="A50" s="5" t="s">
        <v>87</v>
      </c>
      <c r="B50" s="12"/>
      <c r="C50" s="19">
        <f>3466.3+65.25</f>
        <v>3531.55</v>
      </c>
      <c r="D50" s="19">
        <f>C50*100/$C$100</f>
        <v>0.9138836932230459</v>
      </c>
      <c r="E50" s="25">
        <v>1.174</v>
      </c>
      <c r="F50" s="12" t="s">
        <v>88</v>
      </c>
    </row>
    <row r="51" spans="1:6" ht="12.75">
      <c r="A51" s="5" t="s">
        <v>39</v>
      </c>
      <c r="B51" s="12"/>
      <c r="C51" s="19">
        <f>27902.79+443.52</f>
        <v>28346.31</v>
      </c>
      <c r="D51" s="19">
        <f>C51*100/$C$100</f>
        <v>7.335371287974221</v>
      </c>
      <c r="E51" s="25">
        <v>2.251</v>
      </c>
      <c r="F51" s="12" t="s">
        <v>40</v>
      </c>
    </row>
    <row r="52" spans="1:6" ht="12" customHeight="1">
      <c r="A52" s="5" t="s">
        <v>41</v>
      </c>
      <c r="B52" s="12"/>
      <c r="C52" s="19">
        <f>4526.11+75.62</f>
        <v>4601.73</v>
      </c>
      <c r="D52" s="19">
        <f>C52*100/$C$100</f>
        <v>1.190821596074043</v>
      </c>
      <c r="E52" s="25">
        <v>0.764</v>
      </c>
      <c r="F52" s="12" t="s">
        <v>42</v>
      </c>
    </row>
    <row r="53" spans="1:6" ht="12" customHeight="1">
      <c r="A53" s="5" t="s">
        <v>70</v>
      </c>
      <c r="B53" s="12"/>
      <c r="C53" s="19">
        <v>18548.04</v>
      </c>
      <c r="D53" s="19">
        <v>1.6821544924428997</v>
      </c>
      <c r="E53" s="25">
        <v>3.687</v>
      </c>
      <c r="F53" s="12" t="s">
        <v>71</v>
      </c>
    </row>
    <row r="54" spans="1:6" ht="12.75">
      <c r="A54" s="14" t="s">
        <v>43</v>
      </c>
      <c r="B54" s="15" t="s">
        <v>89</v>
      </c>
      <c r="C54" s="17">
        <v>0</v>
      </c>
      <c r="D54" s="17">
        <f aca="true" t="shared" si="2" ref="D54:D79">C54*100/$C$100</f>
        <v>0</v>
      </c>
      <c r="E54" s="18" t="s">
        <v>19</v>
      </c>
      <c r="F54" s="18" t="s">
        <v>19</v>
      </c>
    </row>
    <row r="55" spans="1:6" ht="12.75">
      <c r="A55" s="14" t="s">
        <v>45</v>
      </c>
      <c r="B55" s="15" t="s">
        <v>90</v>
      </c>
      <c r="C55" s="16">
        <f>SUM(C56:C68)</f>
        <v>326246.91000000003</v>
      </c>
      <c r="D55" s="17">
        <f t="shared" si="2"/>
        <v>84.42517620121666</v>
      </c>
      <c r="E55" s="18" t="s">
        <v>19</v>
      </c>
      <c r="F55" s="18" t="s">
        <v>19</v>
      </c>
    </row>
    <row r="56" spans="1:6" ht="12.75">
      <c r="A56" s="5" t="s">
        <v>91</v>
      </c>
      <c r="B56" s="12"/>
      <c r="C56" s="19">
        <f>19034.5+607.12</f>
        <v>19641.62</v>
      </c>
      <c r="D56" s="19">
        <f t="shared" si="2"/>
        <v>5.082798268885798</v>
      </c>
      <c r="E56" s="25">
        <v>0.191</v>
      </c>
      <c r="F56" s="12" t="s">
        <v>92</v>
      </c>
    </row>
    <row r="57" spans="1:6" ht="12.75">
      <c r="A57" s="5" t="s">
        <v>47</v>
      </c>
      <c r="B57" s="12"/>
      <c r="C57" s="19">
        <f>47723.85+4279.17</f>
        <v>52003.02</v>
      </c>
      <c r="D57" s="19">
        <f t="shared" si="2"/>
        <v>13.457182250386351</v>
      </c>
      <c r="E57" s="25">
        <v>0.954</v>
      </c>
      <c r="F57" s="28">
        <v>43859</v>
      </c>
    </row>
    <row r="58" spans="1:6" ht="26.25">
      <c r="A58" s="5" t="s">
        <v>48</v>
      </c>
      <c r="B58" s="12"/>
      <c r="C58" s="19">
        <f>40598.25+1365.48</f>
        <v>41963.73</v>
      </c>
      <c r="D58" s="19">
        <f t="shared" si="2"/>
        <v>10.859245530663513</v>
      </c>
      <c r="E58" s="25">
        <v>0.407</v>
      </c>
      <c r="F58" s="28">
        <v>42425</v>
      </c>
    </row>
    <row r="59" spans="1:6" ht="12.75">
      <c r="A59" s="5" t="s">
        <v>50</v>
      </c>
      <c r="B59" s="12"/>
      <c r="C59" s="19">
        <f>39618.5+280.05</f>
        <v>39898.55</v>
      </c>
      <c r="D59" s="19">
        <f t="shared" si="2"/>
        <v>10.324824575114146</v>
      </c>
      <c r="E59" s="25">
        <v>0.263</v>
      </c>
      <c r="F59" s="28">
        <v>42557</v>
      </c>
    </row>
    <row r="60" spans="1:6" ht="12.75">
      <c r="A60" s="5" t="s">
        <v>51</v>
      </c>
      <c r="B60" s="12"/>
      <c r="C60" s="19">
        <f>35238.2+1396.62</f>
        <v>36634.82</v>
      </c>
      <c r="D60" s="19">
        <f t="shared" si="2"/>
        <v>9.480246521261629</v>
      </c>
      <c r="E60" s="25">
        <v>0.706</v>
      </c>
      <c r="F60" s="28">
        <v>42410</v>
      </c>
    </row>
    <row r="61" spans="1:6" ht="12.75">
      <c r="A61" s="5" t="s">
        <v>52</v>
      </c>
      <c r="B61" s="12"/>
      <c r="C61" s="19">
        <f>17814.39+237.09</f>
        <v>18051.48</v>
      </c>
      <c r="D61" s="19">
        <f t="shared" si="2"/>
        <v>4.671306709671942</v>
      </c>
      <c r="E61" s="25">
        <v>0.361</v>
      </c>
      <c r="F61" s="28">
        <v>44343</v>
      </c>
    </row>
    <row r="62" spans="1:6" ht="26.25">
      <c r="A62" s="5" t="s">
        <v>53</v>
      </c>
      <c r="B62" s="12"/>
      <c r="C62" s="19">
        <f>17467.95+393.18</f>
        <v>17861.13</v>
      </c>
      <c r="D62" s="19">
        <f t="shared" si="2"/>
        <v>4.622048519640651</v>
      </c>
      <c r="E62" s="25">
        <v>0.176</v>
      </c>
      <c r="F62" s="28">
        <v>44298</v>
      </c>
    </row>
    <row r="63" spans="1:6" ht="12.75">
      <c r="A63" s="5" t="s">
        <v>54</v>
      </c>
      <c r="B63" s="12"/>
      <c r="C63" s="19">
        <f>14718.23+101.93</f>
        <v>14820.16</v>
      </c>
      <c r="D63" s="19">
        <f t="shared" si="2"/>
        <v>3.8351156163600844</v>
      </c>
      <c r="E63" s="25">
        <v>0.073</v>
      </c>
      <c r="F63" s="28">
        <v>45198</v>
      </c>
    </row>
    <row r="64" spans="1:6" ht="12.75">
      <c r="A64" s="5" t="s">
        <v>55</v>
      </c>
      <c r="B64" s="12"/>
      <c r="C64" s="19">
        <f>7506.55+103.44</f>
        <v>7609.99</v>
      </c>
      <c r="D64" s="19">
        <f t="shared" si="2"/>
        <v>1.9692899057327369</v>
      </c>
      <c r="E64" s="25">
        <v>0.051</v>
      </c>
      <c r="F64" s="28">
        <v>44341</v>
      </c>
    </row>
    <row r="65" spans="1:6" ht="26.25">
      <c r="A65" s="5" t="s">
        <v>56</v>
      </c>
      <c r="B65" s="12"/>
      <c r="C65" s="19">
        <f>7007.36+235.52</f>
        <v>7242.88</v>
      </c>
      <c r="D65" s="19">
        <f t="shared" si="2"/>
        <v>1.8742903042492205</v>
      </c>
      <c r="E65" s="25">
        <v>0.07</v>
      </c>
      <c r="F65" s="28">
        <v>42425</v>
      </c>
    </row>
    <row r="66" spans="1:6" ht="26.25">
      <c r="A66" s="5" t="s">
        <v>57</v>
      </c>
      <c r="B66" s="12"/>
      <c r="C66" s="19">
        <f>6736.5+226.46</f>
        <v>6962.96</v>
      </c>
      <c r="D66" s="19">
        <f t="shared" si="2"/>
        <v>1.8018534639363282</v>
      </c>
      <c r="E66" s="25">
        <v>0.045</v>
      </c>
      <c r="F66" s="12" t="s">
        <v>49</v>
      </c>
    </row>
    <row r="67" spans="1:6" ht="12.75">
      <c r="A67" s="5" t="s">
        <v>74</v>
      </c>
      <c r="B67" s="12"/>
      <c r="C67" s="19">
        <f>45299.27+1878.97</f>
        <v>47178.24</v>
      </c>
      <c r="D67" s="19">
        <f t="shared" si="2"/>
        <v>12.208640458428517</v>
      </c>
      <c r="E67" s="25">
        <v>0.453</v>
      </c>
      <c r="F67" s="28">
        <v>42402</v>
      </c>
    </row>
    <row r="68" spans="1:6" ht="12.75">
      <c r="A68" s="5" t="s">
        <v>75</v>
      </c>
      <c r="B68" s="12"/>
      <c r="C68" s="19">
        <f>15798.23+580.1</f>
        <v>16378.33</v>
      </c>
      <c r="D68" s="19">
        <f t="shared" si="2"/>
        <v>4.2383340768857325</v>
      </c>
      <c r="E68" s="25">
        <v>0.317</v>
      </c>
      <c r="F68" s="28">
        <v>42418</v>
      </c>
    </row>
    <row r="69" spans="1:6" ht="39">
      <c r="A69" s="14" t="s">
        <v>58</v>
      </c>
      <c r="B69" s="15" t="s">
        <v>93</v>
      </c>
      <c r="C69" s="17">
        <v>94.64</v>
      </c>
      <c r="D69" s="17">
        <f t="shared" si="2"/>
        <v>0.024490649354144516</v>
      </c>
      <c r="E69" s="18" t="s">
        <v>19</v>
      </c>
      <c r="F69" s="18" t="s">
        <v>19</v>
      </c>
    </row>
    <row r="70" spans="1:6" ht="12.75">
      <c r="A70" s="5" t="s">
        <v>94</v>
      </c>
      <c r="B70" s="12"/>
      <c r="C70" s="20">
        <v>71.48</v>
      </c>
      <c r="D70" s="20">
        <f t="shared" si="2"/>
        <v>0.018497375484301037</v>
      </c>
      <c r="E70" s="25">
        <v>0.001</v>
      </c>
      <c r="F70" s="12" t="s">
        <v>95</v>
      </c>
    </row>
    <row r="71" spans="1:6" ht="12.75">
      <c r="A71" s="5" t="s">
        <v>96</v>
      </c>
      <c r="B71" s="12"/>
      <c r="C71" s="20">
        <v>23.16</v>
      </c>
      <c r="D71" s="20">
        <f t="shared" si="2"/>
        <v>0.005993273869843481</v>
      </c>
      <c r="E71" s="25">
        <v>0.003</v>
      </c>
      <c r="F71" s="12" t="s">
        <v>95</v>
      </c>
    </row>
    <row r="72" spans="1:6" ht="12.75">
      <c r="A72" s="5" t="s">
        <v>97</v>
      </c>
      <c r="B72" s="12"/>
      <c r="C72" s="20">
        <v>0</v>
      </c>
      <c r="D72" s="20">
        <f t="shared" si="2"/>
        <v>0</v>
      </c>
      <c r="E72" s="25">
        <v>0.003</v>
      </c>
      <c r="F72" s="12" t="s">
        <v>95</v>
      </c>
    </row>
    <row r="73" spans="1:6" ht="26.25">
      <c r="A73" s="14" t="s">
        <v>98</v>
      </c>
      <c r="B73" s="15" t="s">
        <v>99</v>
      </c>
      <c r="C73" s="17">
        <v>0</v>
      </c>
      <c r="D73" s="17">
        <f t="shared" si="2"/>
        <v>0</v>
      </c>
      <c r="E73" s="18" t="s">
        <v>19</v>
      </c>
      <c r="F73" s="18" t="s">
        <v>19</v>
      </c>
    </row>
    <row r="74" spans="1:6" ht="26.25">
      <c r="A74" s="14" t="s">
        <v>62</v>
      </c>
      <c r="B74" s="15" t="s">
        <v>100</v>
      </c>
      <c r="C74" s="17">
        <v>215.09</v>
      </c>
      <c r="D74" s="17">
        <f t="shared" si="2"/>
        <v>0.05566033146220355</v>
      </c>
      <c r="E74" s="18" t="s">
        <v>19</v>
      </c>
      <c r="F74" s="18" t="s">
        <v>19</v>
      </c>
    </row>
    <row r="75" spans="1:6" ht="12.75">
      <c r="A75" s="5" t="s">
        <v>101</v>
      </c>
      <c r="B75" s="12"/>
      <c r="C75" s="20">
        <v>162.46</v>
      </c>
      <c r="D75" s="20">
        <f t="shared" si="2"/>
        <v>0.042040901247615364</v>
      </c>
      <c r="E75" s="25">
        <v>0.12</v>
      </c>
      <c r="F75" s="12" t="s">
        <v>95</v>
      </c>
    </row>
    <row r="76" spans="1:6" ht="12.75">
      <c r="A76" s="5" t="s">
        <v>102</v>
      </c>
      <c r="B76" s="12"/>
      <c r="C76" s="20">
        <v>52.63</v>
      </c>
      <c r="D76" s="20">
        <f t="shared" si="2"/>
        <v>0.013619430214588186</v>
      </c>
      <c r="E76" s="25">
        <v>0.12</v>
      </c>
      <c r="F76" s="12" t="s">
        <v>95</v>
      </c>
    </row>
    <row r="77" spans="1:6" ht="12.75">
      <c r="A77" s="5" t="s">
        <v>103</v>
      </c>
      <c r="B77" s="12"/>
      <c r="C77" s="20">
        <v>0</v>
      </c>
      <c r="D77" s="20">
        <f t="shared" si="2"/>
        <v>0</v>
      </c>
      <c r="E77" s="25">
        <v>0.12</v>
      </c>
      <c r="F77" s="12" t="s">
        <v>95</v>
      </c>
    </row>
    <row r="78" spans="1:6" ht="26.25">
      <c r="A78" s="14" t="s">
        <v>79</v>
      </c>
      <c r="B78" s="15" t="s">
        <v>104</v>
      </c>
      <c r="C78" s="17">
        <v>0</v>
      </c>
      <c r="D78" s="17">
        <f t="shared" si="2"/>
        <v>0</v>
      </c>
      <c r="E78" s="18" t="s">
        <v>19</v>
      </c>
      <c r="F78" s="18" t="s">
        <v>19</v>
      </c>
    </row>
    <row r="79" spans="1:6" ht="26.25">
      <c r="A79" s="14" t="s">
        <v>64</v>
      </c>
      <c r="B79" s="15" t="s">
        <v>105</v>
      </c>
      <c r="C79" s="17">
        <v>0</v>
      </c>
      <c r="D79" s="17">
        <f t="shared" si="2"/>
        <v>0</v>
      </c>
      <c r="E79" s="18" t="s">
        <v>19</v>
      </c>
      <c r="F79" s="18" t="s">
        <v>19</v>
      </c>
    </row>
    <row r="80" spans="1:6" ht="12.75">
      <c r="A80" s="14" t="s">
        <v>106</v>
      </c>
      <c r="B80" s="15" t="s">
        <v>107</v>
      </c>
      <c r="C80" s="17">
        <v>0</v>
      </c>
      <c r="D80" s="17">
        <f aca="true" t="shared" si="3" ref="D80:D99">C80*100/$C$100</f>
        <v>0</v>
      </c>
      <c r="E80" s="18" t="s">
        <v>19</v>
      </c>
      <c r="F80" s="18" t="s">
        <v>19</v>
      </c>
    </row>
    <row r="81" spans="1:6" ht="12.75">
      <c r="A81" s="7" t="s">
        <v>108</v>
      </c>
      <c r="B81" s="8" t="s">
        <v>109</v>
      </c>
      <c r="C81" s="9">
        <v>3386.84</v>
      </c>
      <c r="D81" s="10">
        <f t="shared" si="3"/>
        <v>0.8764360826140195</v>
      </c>
      <c r="E81" s="11" t="s">
        <v>19</v>
      </c>
      <c r="F81" s="11" t="s">
        <v>19</v>
      </c>
    </row>
    <row r="82" spans="1:6" ht="12.75">
      <c r="A82" s="5" t="s">
        <v>84</v>
      </c>
      <c r="B82" s="12"/>
      <c r="C82" s="13"/>
      <c r="D82" s="10"/>
      <c r="E82" s="13"/>
      <c r="F82" s="13"/>
    </row>
    <row r="83" spans="1:6" ht="12.75">
      <c r="A83" s="14" t="s">
        <v>110</v>
      </c>
      <c r="B83" s="15" t="s">
        <v>111</v>
      </c>
      <c r="C83" s="17">
        <v>0</v>
      </c>
      <c r="D83" s="17">
        <f t="shared" si="3"/>
        <v>0</v>
      </c>
      <c r="E83" s="18" t="s">
        <v>19</v>
      </c>
      <c r="F83" s="18" t="s">
        <v>19</v>
      </c>
    </row>
    <row r="84" spans="1:6" ht="26.25">
      <c r="A84" s="14" t="s">
        <v>112</v>
      </c>
      <c r="B84" s="15" t="s">
        <v>113</v>
      </c>
      <c r="C84" s="17">
        <v>0</v>
      </c>
      <c r="D84" s="17">
        <f t="shared" si="3"/>
        <v>0</v>
      </c>
      <c r="E84" s="18" t="s">
        <v>19</v>
      </c>
      <c r="F84" s="18" t="s">
        <v>19</v>
      </c>
    </row>
    <row r="85" spans="1:6" ht="26.25">
      <c r="A85" s="14" t="s">
        <v>114</v>
      </c>
      <c r="B85" s="15" t="s">
        <v>115</v>
      </c>
      <c r="C85" s="17">
        <v>0</v>
      </c>
      <c r="D85" s="17">
        <f t="shared" si="3"/>
        <v>0</v>
      </c>
      <c r="E85" s="18" t="s">
        <v>19</v>
      </c>
      <c r="F85" s="18" t="s">
        <v>19</v>
      </c>
    </row>
    <row r="86" spans="1:6" ht="12.75">
      <c r="A86" s="14" t="s">
        <v>116</v>
      </c>
      <c r="B86" s="15" t="s">
        <v>117</v>
      </c>
      <c r="C86" s="17">
        <v>0</v>
      </c>
      <c r="D86" s="17">
        <f t="shared" si="3"/>
        <v>0</v>
      </c>
      <c r="E86" s="18" t="s">
        <v>19</v>
      </c>
      <c r="F86" s="18" t="s">
        <v>19</v>
      </c>
    </row>
    <row r="87" spans="1:6" ht="26.25">
      <c r="A87" s="7" t="s">
        <v>118</v>
      </c>
      <c r="B87" s="8" t="s">
        <v>119</v>
      </c>
      <c r="C87" s="10">
        <v>0</v>
      </c>
      <c r="D87" s="10">
        <f t="shared" si="3"/>
        <v>0</v>
      </c>
      <c r="E87" s="11" t="s">
        <v>19</v>
      </c>
      <c r="F87" s="11" t="s">
        <v>19</v>
      </c>
    </row>
    <row r="88" spans="1:6" ht="12.75">
      <c r="A88" s="7" t="s">
        <v>120</v>
      </c>
      <c r="B88" s="8" t="s">
        <v>121</v>
      </c>
      <c r="C88" s="10">
        <v>0</v>
      </c>
      <c r="D88" s="10">
        <f t="shared" si="3"/>
        <v>0</v>
      </c>
      <c r="E88" s="11" t="s">
        <v>19</v>
      </c>
      <c r="F88" s="11" t="s">
        <v>19</v>
      </c>
    </row>
    <row r="89" spans="1:6" ht="12.75">
      <c r="A89" s="7" t="s">
        <v>122</v>
      </c>
      <c r="B89" s="8" t="s">
        <v>123</v>
      </c>
      <c r="C89" s="10">
        <v>0</v>
      </c>
      <c r="D89" s="10">
        <f t="shared" si="3"/>
        <v>0</v>
      </c>
      <c r="E89" s="11" t="s">
        <v>19</v>
      </c>
      <c r="F89" s="11" t="s">
        <v>19</v>
      </c>
    </row>
    <row r="90" spans="1:6" ht="26.25">
      <c r="A90" s="7" t="s">
        <v>124</v>
      </c>
      <c r="B90" s="8" t="s">
        <v>125</v>
      </c>
      <c r="C90" s="10">
        <v>0</v>
      </c>
      <c r="D90" s="10">
        <f t="shared" si="3"/>
        <v>0</v>
      </c>
      <c r="E90" s="11" t="s">
        <v>19</v>
      </c>
      <c r="F90" s="11" t="s">
        <v>19</v>
      </c>
    </row>
    <row r="91" spans="1:6" ht="12.75">
      <c r="A91" s="7" t="s">
        <v>126</v>
      </c>
      <c r="B91" s="8" t="s">
        <v>127</v>
      </c>
      <c r="C91" s="10">
        <v>0</v>
      </c>
      <c r="D91" s="10">
        <f t="shared" si="3"/>
        <v>0</v>
      </c>
      <c r="E91" s="11" t="s">
        <v>19</v>
      </c>
      <c r="F91" s="11" t="s">
        <v>19</v>
      </c>
    </row>
    <row r="92" spans="1:6" ht="26.25">
      <c r="A92" s="7" t="s">
        <v>128</v>
      </c>
      <c r="B92" s="8" t="s">
        <v>129</v>
      </c>
      <c r="C92" s="10">
        <v>0</v>
      </c>
      <c r="D92" s="10">
        <f t="shared" si="3"/>
        <v>0</v>
      </c>
      <c r="E92" s="11" t="s">
        <v>19</v>
      </c>
      <c r="F92" s="11" t="s">
        <v>19</v>
      </c>
    </row>
    <row r="93" spans="1:6" ht="12.75">
      <c r="A93" s="7" t="s">
        <v>130</v>
      </c>
      <c r="B93" s="8" t="s">
        <v>131</v>
      </c>
      <c r="C93" s="9">
        <f>C94</f>
        <v>353.1</v>
      </c>
      <c r="D93" s="10">
        <f t="shared" si="3"/>
        <v>0.0913741365907484</v>
      </c>
      <c r="E93" s="11" t="s">
        <v>19</v>
      </c>
      <c r="F93" s="11" t="s">
        <v>19</v>
      </c>
    </row>
    <row r="94" spans="1:6" ht="26.25">
      <c r="A94" s="14" t="s">
        <v>132</v>
      </c>
      <c r="B94" s="15" t="s">
        <v>133</v>
      </c>
      <c r="C94" s="17">
        <v>353.1</v>
      </c>
      <c r="D94" s="17">
        <f t="shared" si="3"/>
        <v>0.0913741365907484</v>
      </c>
      <c r="E94" s="18" t="s">
        <v>19</v>
      </c>
      <c r="F94" s="18" t="s">
        <v>19</v>
      </c>
    </row>
    <row r="95" spans="1:6" ht="12.75">
      <c r="A95" s="5" t="s">
        <v>134</v>
      </c>
      <c r="B95" s="12"/>
      <c r="C95" s="20">
        <v>0.8</v>
      </c>
      <c r="D95" s="20">
        <f t="shared" si="3"/>
        <v>0.00020702154990823765</v>
      </c>
      <c r="E95" s="18" t="s">
        <v>19</v>
      </c>
      <c r="F95" s="18" t="s">
        <v>19</v>
      </c>
    </row>
    <row r="96" spans="1:6" ht="12.75">
      <c r="A96" s="5" t="s">
        <v>135</v>
      </c>
      <c r="B96" s="12"/>
      <c r="C96" s="20">
        <v>352.29</v>
      </c>
      <c r="D96" s="17">
        <f t="shared" si="3"/>
        <v>0.0911645272714663</v>
      </c>
      <c r="E96" s="18" t="s">
        <v>19</v>
      </c>
      <c r="F96" s="18" t="s">
        <v>19</v>
      </c>
    </row>
    <row r="97" spans="1:6" ht="26.25">
      <c r="A97" s="14" t="s">
        <v>136</v>
      </c>
      <c r="B97" s="15" t="s">
        <v>137</v>
      </c>
      <c r="C97" s="17">
        <v>0</v>
      </c>
      <c r="D97" s="17">
        <f t="shared" si="3"/>
        <v>0</v>
      </c>
      <c r="E97" s="18" t="s">
        <v>19</v>
      </c>
      <c r="F97" s="18" t="s">
        <v>19</v>
      </c>
    </row>
    <row r="98" spans="1:6" ht="39">
      <c r="A98" s="14" t="s">
        <v>138</v>
      </c>
      <c r="B98" s="15" t="s">
        <v>139</v>
      </c>
      <c r="C98" s="16">
        <v>0</v>
      </c>
      <c r="D98" s="17">
        <f t="shared" si="3"/>
        <v>0</v>
      </c>
      <c r="E98" s="18" t="s">
        <v>19</v>
      </c>
      <c r="F98" s="18" t="s">
        <v>19</v>
      </c>
    </row>
    <row r="99" spans="1:6" ht="12.75">
      <c r="A99" s="14" t="s">
        <v>140</v>
      </c>
      <c r="B99" s="15" t="s">
        <v>141</v>
      </c>
      <c r="C99" s="17">
        <v>0</v>
      </c>
      <c r="D99" s="17">
        <f t="shared" si="3"/>
        <v>0</v>
      </c>
      <c r="E99" s="18" t="s">
        <v>19</v>
      </c>
      <c r="F99" s="18" t="s">
        <v>19</v>
      </c>
    </row>
    <row r="100" spans="1:6" ht="39">
      <c r="A100" s="7" t="s">
        <v>142</v>
      </c>
      <c r="B100" s="8" t="s">
        <v>143</v>
      </c>
      <c r="C100" s="9">
        <f>C14+C23+C46+C81+C93</f>
        <v>386433.20000000007</v>
      </c>
      <c r="D100" s="26">
        <v>100</v>
      </c>
      <c r="E100" s="11" t="s">
        <v>19</v>
      </c>
      <c r="F100" s="11" t="s">
        <v>19</v>
      </c>
    </row>
    <row r="102" ht="12.75">
      <c r="C102" s="27"/>
    </row>
    <row r="104" spans="1:5" ht="12.75">
      <c r="A104" s="1" t="s">
        <v>144</v>
      </c>
      <c r="B104" s="1" t="s">
        <v>145</v>
      </c>
      <c r="E104" s="1" t="s">
        <v>146</v>
      </c>
    </row>
    <row r="106" ht="12.75">
      <c r="C106" s="27"/>
    </row>
    <row r="107" spans="1:3" ht="12.75">
      <c r="A107" s="1" t="s">
        <v>147</v>
      </c>
      <c r="C107" s="27"/>
    </row>
    <row r="108" spans="1:5" ht="12.75">
      <c r="A108" s="1" t="s">
        <v>148</v>
      </c>
      <c r="B108" s="1" t="s">
        <v>145</v>
      </c>
      <c r="E108" s="1" t="s">
        <v>149</v>
      </c>
    </row>
  </sheetData>
  <mergeCells count="6">
    <mergeCell ref="A8:C8"/>
    <mergeCell ref="A9:C9"/>
    <mergeCell ref="A2:E2"/>
    <mergeCell ref="A3:E3"/>
    <mergeCell ref="A4:E4"/>
    <mergeCell ref="A5:E5"/>
  </mergeCells>
  <printOptions/>
  <pageMargins left="0.75" right="0.75" top="1" bottom="1" header="0.5" footer="0.5"/>
  <pageSetup fitToHeight="3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Tanya</cp:lastModifiedBy>
  <cp:lastPrinted>2016-02-15T07:26:55Z</cp:lastPrinted>
  <dcterms:modified xsi:type="dcterms:W3CDTF">2016-02-15T07:27:01Z</dcterms:modified>
  <cp:category/>
  <cp:version/>
  <cp:contentType/>
  <cp:contentStatus/>
</cp:coreProperties>
</file>